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8" windowWidth="15576" windowHeight="11760"/>
  </bookViews>
  <sheets>
    <sheet name="Доходи" sheetId="1" r:id="rId1"/>
  </sheets>
  <definedNames>
    <definedName name="_xlnm.Print_Area" localSheetId="0">Доходи!$A$1:$J$31</definedName>
  </definedNames>
  <calcPr calcId="144525"/>
</workbook>
</file>

<file path=xl/calcChain.xml><?xml version="1.0" encoding="utf-8"?>
<calcChain xmlns="http://schemas.openxmlformats.org/spreadsheetml/2006/main">
  <c r="G22" i="1" l="1"/>
  <c r="D28" i="1"/>
  <c r="C30" i="1"/>
  <c r="G12" i="1" l="1"/>
  <c r="G25" i="1"/>
  <c r="F13" i="1"/>
  <c r="C13" i="1"/>
  <c r="G11" i="1" l="1"/>
  <c r="F11" i="1" s="1"/>
  <c r="F12" i="1"/>
  <c r="J10" i="1"/>
  <c r="K10" i="1"/>
  <c r="G28" i="1" l="1"/>
  <c r="C29" i="1" l="1"/>
  <c r="C26" i="1" l="1"/>
  <c r="F24" i="1" l="1"/>
  <c r="G27" i="1" l="1"/>
  <c r="F26" i="1"/>
  <c r="F23" i="1"/>
  <c r="E27" i="1"/>
  <c r="E31" i="1" s="1"/>
  <c r="D25" i="1"/>
  <c r="C25" i="1" s="1"/>
  <c r="D22" i="1"/>
  <c r="D11" i="1" l="1"/>
  <c r="C11" i="1" s="1"/>
  <c r="I11" i="1" s="1"/>
  <c r="G31" i="1"/>
  <c r="F31" i="1" s="1"/>
  <c r="F27" i="1"/>
  <c r="I23" i="1"/>
  <c r="C22" i="1"/>
  <c r="C23" i="1"/>
  <c r="F30" i="1"/>
  <c r="I30" i="1" s="1"/>
  <c r="D27" i="1" l="1"/>
  <c r="D31" i="1" s="1"/>
  <c r="C31" i="1" s="1"/>
  <c r="I31" i="1" s="1"/>
  <c r="F25" i="1"/>
  <c r="F22" i="1"/>
  <c r="I22" i="1" s="1"/>
  <c r="F28" i="1"/>
  <c r="K22" i="1"/>
  <c r="J22" i="1"/>
  <c r="J21" i="1"/>
  <c r="I21" i="1"/>
  <c r="K20" i="1"/>
  <c r="J20" i="1"/>
  <c r="I20" i="1"/>
  <c r="K19" i="1"/>
  <c r="J19" i="1"/>
  <c r="I19" i="1"/>
  <c r="K18" i="1"/>
  <c r="J18" i="1"/>
  <c r="I18" i="1"/>
  <c r="K17" i="1"/>
  <c r="I17" i="1"/>
  <c r="K16" i="1"/>
  <c r="I16" i="1"/>
  <c r="K14" i="1"/>
  <c r="I14" i="1"/>
  <c r="K13" i="1"/>
  <c r="K11" i="1"/>
  <c r="J11" i="1"/>
  <c r="C27" i="1" l="1"/>
  <c r="I27" i="1" s="1"/>
  <c r="J27" i="1"/>
  <c r="C28" i="1"/>
  <c r="I28" i="1" s="1"/>
  <c r="K27" i="1"/>
  <c r="F29" i="1" l="1"/>
  <c r="J31" i="1"/>
  <c r="K31" i="1"/>
  <c r="I29" i="1" l="1"/>
</calcChain>
</file>

<file path=xl/sharedStrings.xml><?xml version="1.0" encoding="utf-8"?>
<sst xmlns="http://schemas.openxmlformats.org/spreadsheetml/2006/main" count="42" uniqueCount="39">
  <si>
    <t xml:space="preserve">Код бюджетної класифікації   </t>
  </si>
  <si>
    <t>% викон до  2019</t>
  </si>
  <si>
    <t>Відхилення до  2006р.</t>
  </si>
  <si>
    <t xml:space="preserve">% банку за кор.вiльн.кошт </t>
  </si>
  <si>
    <t xml:space="preserve"> Iншi надходження      </t>
  </si>
  <si>
    <t>Плата за оренду майн.компл.</t>
  </si>
  <si>
    <t xml:space="preserve"> Державне мито                 </t>
  </si>
  <si>
    <t xml:space="preserve"> Адмiн.штрафи та iншi санкції   </t>
  </si>
  <si>
    <t>Надходження коштів від Державного фонду дорогоцінних металів і дорогоцінного каміння</t>
  </si>
  <si>
    <t>Неподаткові надходження</t>
  </si>
  <si>
    <t>Найменування згідно з програмною класифікацією доходів бюджету</t>
  </si>
  <si>
    <t>всього</t>
  </si>
  <si>
    <t>спеціальний фонд</t>
  </si>
  <si>
    <t>Затверджено розписом на рік з урахуванням змін</t>
  </si>
  <si>
    <t>загальний фонд</t>
  </si>
  <si>
    <t>% до річного плану (загальний та спеціальний фонди)</t>
  </si>
  <si>
    <t>20000000</t>
  </si>
  <si>
    <t>Адміністративні збори та платежі, доходи від некомерційної діяльності</t>
  </si>
  <si>
    <t>Інші неподаткові надходження</t>
  </si>
  <si>
    <t>Разом доходів (без врахування міжбюджетних трансфертів)</t>
  </si>
  <si>
    <t>Офіційні трансферти</t>
  </si>
  <si>
    <t>Субвенції з місцевого бюджету іншим місцевим бюджетам</t>
  </si>
  <si>
    <t>Додаток 1</t>
  </si>
  <si>
    <t>Плата за надання адміністративних послуг</t>
  </si>
  <si>
    <t>Інші надходження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</si>
  <si>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</si>
  <si>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Субвенції з державного бюджету місцевим бюджетам</t>
  </si>
  <si>
    <t>1</t>
  </si>
  <si>
    <t>Інші надходження</t>
  </si>
  <si>
    <t>21000000</t>
  </si>
  <si>
    <t>Доходи від власності та підприємницької діяльності</t>
  </si>
  <si>
    <t>ПРОЄКТ</t>
  </si>
  <si>
    <t xml:space="preserve">до рішення Олександрійської </t>
  </si>
  <si>
    <t xml:space="preserve">районної ради </t>
  </si>
  <si>
    <t>Виконано за січень-грудень 2025 року</t>
  </si>
  <si>
    <t>__.__. 2026  № __</t>
  </si>
  <si>
    <t>Звіт про виконання дохідної частини районного бюджету Олександрійського району Кіровоградської області на 2025 рік</t>
  </si>
  <si>
    <t>УСЬОГО ДОХОДІВ</t>
  </si>
  <si>
    <t>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</si>
</sst>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_ ;[Red]\-0.0\ "/>
    <numFmt numFmtId="166" formatCode="0.000"/>
  </numFmts>
  <fonts count="12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name val="Tahoma"/>
      <family val="2"/>
    </font>
    <font>
      <b/>
      <sz val="12"/>
      <name val="Tahoma"/>
      <family val="2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Fill="1" applyBorder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164" fontId="2" fillId="0" borderId="2" xfId="0" applyNumberFormat="1" applyFont="1" applyBorder="1" applyAlignment="1" applyProtection="1">
      <alignment vertical="center"/>
    </xf>
    <xf numFmtId="164" fontId="2" fillId="0" borderId="0" xfId="0" applyNumberFormat="1" applyFont="1" applyFill="1" applyBorder="1" applyProtection="1">
      <protection locked="0"/>
    </xf>
    <xf numFmtId="164" fontId="4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Protection="1">
      <protection locked="0"/>
    </xf>
    <xf numFmtId="0" fontId="2" fillId="0" borderId="0" xfId="0" applyFont="1" applyFill="1" applyBorder="1" applyProtection="1">
      <protection locked="0"/>
    </xf>
    <xf numFmtId="164" fontId="1" fillId="0" borderId="0" xfId="0" applyNumberFormat="1" applyFont="1" applyFill="1" applyBorder="1" applyAlignment="1" applyProtection="1">
      <alignment vertical="center"/>
    </xf>
    <xf numFmtId="164" fontId="1" fillId="0" borderId="0" xfId="0" applyNumberFormat="1" applyFont="1" applyFill="1" applyBorder="1" applyProtection="1"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164" fontId="2" fillId="0" borderId="11" xfId="0" applyNumberFormat="1" applyFont="1" applyBorder="1" applyAlignment="1" applyProtection="1">
      <alignment vertical="center"/>
      <protection locked="0"/>
    </xf>
    <xf numFmtId="164" fontId="2" fillId="0" borderId="11" xfId="0" applyNumberFormat="1" applyFont="1" applyBorder="1" applyAlignment="1" applyProtection="1">
      <alignment horizontal="right" vertical="center"/>
    </xf>
    <xf numFmtId="164" fontId="2" fillId="0" borderId="2" xfId="0" applyNumberFormat="1" applyFont="1" applyBorder="1" applyAlignment="1" applyProtection="1">
      <alignment horizontal="right" vertical="center"/>
    </xf>
    <xf numFmtId="164" fontId="2" fillId="0" borderId="2" xfId="0" applyNumberFormat="1" applyFont="1" applyBorder="1" applyAlignment="1" applyProtection="1">
      <alignment vertical="center"/>
      <protection locked="0"/>
    </xf>
    <xf numFmtId="165" fontId="2" fillId="0" borderId="2" xfId="0" applyNumberFormat="1" applyFont="1" applyBorder="1" applyAlignment="1" applyProtection="1">
      <alignment vertical="center"/>
    </xf>
    <xf numFmtId="164" fontId="2" fillId="0" borderId="8" xfId="0" applyNumberFormat="1" applyFont="1" applyFill="1" applyBorder="1" applyAlignment="1" applyProtection="1">
      <alignment vertical="center"/>
    </xf>
    <xf numFmtId="165" fontId="2" fillId="0" borderId="7" xfId="0" applyNumberFormat="1" applyFont="1" applyFill="1" applyBorder="1" applyAlignment="1" applyProtection="1">
      <alignment vertical="center"/>
    </xf>
    <xf numFmtId="0" fontId="7" fillId="0" borderId="0" xfId="0" applyFont="1" applyFill="1" applyBorder="1" applyProtection="1">
      <protection locked="0"/>
    </xf>
    <xf numFmtId="4" fontId="1" fillId="0" borderId="11" xfId="0" applyNumberFormat="1" applyFont="1" applyBorder="1" applyAlignment="1" applyProtection="1">
      <alignment vertical="center"/>
      <protection locked="0"/>
    </xf>
    <xf numFmtId="4" fontId="2" fillId="0" borderId="11" xfId="0" applyNumberFormat="1" applyFont="1" applyBorder="1" applyAlignment="1" applyProtection="1">
      <alignment vertical="center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1" fontId="5" fillId="0" borderId="2" xfId="0" applyNumberFormat="1" applyFont="1" applyFill="1" applyBorder="1" applyAlignment="1" applyProtection="1">
      <alignment horizontal="center" vertical="center"/>
      <protection locked="0"/>
    </xf>
    <xf numFmtId="1" fontId="1" fillId="0" borderId="2" xfId="0" applyNumberFormat="1" applyFont="1" applyBorder="1" applyAlignment="1" applyProtection="1">
      <alignment horizontal="center" vertical="center" wrapText="1"/>
      <protection locked="0"/>
    </xf>
    <xf numFmtId="1" fontId="1" fillId="0" borderId="11" xfId="0" applyNumberFormat="1" applyFont="1" applyBorder="1" applyAlignment="1" applyProtection="1">
      <alignment horizontal="center" vertical="center"/>
      <protection locked="0"/>
    </xf>
    <xf numFmtId="1" fontId="1" fillId="0" borderId="11" xfId="0" applyNumberFormat="1" applyFont="1" applyBorder="1" applyAlignment="1" applyProtection="1">
      <alignment horizontal="center" vertical="center"/>
    </xf>
    <xf numFmtId="166" fontId="1" fillId="0" borderId="2" xfId="0" applyNumberFormat="1" applyFont="1" applyBorder="1" applyAlignment="1" applyProtection="1">
      <alignment vertical="center"/>
      <protection locked="0"/>
    </xf>
    <xf numFmtId="2" fontId="2" fillId="0" borderId="2" xfId="0" applyNumberFormat="1" applyFont="1" applyBorder="1" applyAlignment="1" applyProtection="1">
      <alignment vertical="center"/>
      <protection locked="0"/>
    </xf>
    <xf numFmtId="2" fontId="1" fillId="0" borderId="2" xfId="0" applyNumberFormat="1" applyFont="1" applyBorder="1" applyAlignment="1" applyProtection="1">
      <alignment vertical="center"/>
      <protection locked="0"/>
    </xf>
    <xf numFmtId="0" fontId="2" fillId="0" borderId="11" xfId="0" applyFont="1" applyBorder="1" applyAlignment="1" applyProtection="1">
      <alignment vertical="center" wrapText="1"/>
      <protection locked="0"/>
    </xf>
    <xf numFmtId="4" fontId="1" fillId="0" borderId="2" xfId="0" applyNumberFormat="1" applyFont="1" applyBorder="1" applyAlignment="1" applyProtection="1">
      <alignment vertical="center"/>
      <protection locked="0"/>
    </xf>
    <xf numFmtId="4" fontId="2" fillId="0" borderId="2" xfId="0" applyNumberFormat="1" applyFont="1" applyBorder="1" applyAlignment="1" applyProtection="1">
      <alignment vertical="center"/>
      <protection locked="0"/>
    </xf>
    <xf numFmtId="0" fontId="2" fillId="0" borderId="2" xfId="0" applyFont="1" applyBorder="1" applyProtection="1">
      <protection locked="0"/>
    </xf>
    <xf numFmtId="4" fontId="1" fillId="0" borderId="2" xfId="0" applyNumberFormat="1" applyFont="1" applyFill="1" applyBorder="1" applyAlignment="1" applyProtection="1">
      <alignment vertical="center"/>
    </xf>
    <xf numFmtId="164" fontId="1" fillId="0" borderId="2" xfId="0" applyNumberFormat="1" applyFont="1" applyFill="1" applyBorder="1" applyAlignment="1" applyProtection="1">
      <alignment vertical="center"/>
    </xf>
    <xf numFmtId="164" fontId="1" fillId="0" borderId="11" xfId="0" applyNumberFormat="1" applyFont="1" applyFill="1" applyBorder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0" fillId="0" borderId="0" xfId="0" applyAlignment="1"/>
    <xf numFmtId="0" fontId="1" fillId="0" borderId="6" xfId="0" applyFont="1" applyBorder="1" applyAlignment="1" applyProtection="1">
      <alignment horizontal="center" vertical="center" textRotation="90" wrapText="1"/>
      <protection locked="0"/>
    </xf>
    <xf numFmtId="0" fontId="8" fillId="0" borderId="11" xfId="0" applyFont="1" applyBorder="1" applyAlignment="1">
      <alignment horizontal="center" vertical="center" textRotation="90" wrapText="1"/>
    </xf>
    <xf numFmtId="0" fontId="1" fillId="0" borderId="4" xfId="0" applyFont="1" applyFill="1" applyBorder="1" applyAlignment="1" applyProtection="1">
      <alignment horizontal="left" vertical="center" wrapText="1"/>
      <protection locked="0"/>
    </xf>
    <xf numFmtId="0" fontId="9" fillId="0" borderId="10" xfId="0" applyFont="1" applyFill="1" applyBorder="1" applyAlignment="1">
      <alignment vertical="center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8" fillId="0" borderId="11" xfId="0" applyFont="1" applyBorder="1" applyAlignment="1">
      <alignment horizontal="center" vertical="center" wrapText="1"/>
    </xf>
    <xf numFmtId="0" fontId="10" fillId="0" borderId="0" xfId="0" applyFont="1" applyAlignment="1" applyProtection="1">
      <alignment horizontal="right"/>
      <protection locked="0"/>
    </xf>
    <xf numFmtId="49" fontId="2" fillId="0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164" fontId="1" fillId="0" borderId="2" xfId="0" applyNumberFormat="1" applyFont="1" applyBorder="1" applyAlignment="1" applyProtection="1">
      <alignment horizontal="right" vertical="center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>
      <alignment vertical="center"/>
    </xf>
    <xf numFmtId="165" fontId="1" fillId="0" borderId="2" xfId="0" applyNumberFormat="1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vertic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showZeros="0" tabSelected="1" zoomScale="80" zoomScaleNormal="80" zoomScaleSheetLayoutView="80" workbookViewId="0">
      <selection activeCell="O22" sqref="O22"/>
    </sheetView>
  </sheetViews>
  <sheetFormatPr defaultColWidth="8.88671875" defaultRowHeight="15.6" x14ac:dyDescent="0.3"/>
  <cols>
    <col min="1" max="1" width="11.6640625" style="2" customWidth="1"/>
    <col min="2" max="2" width="51.33203125" style="2" customWidth="1"/>
    <col min="3" max="8" width="15.77734375" style="2" customWidth="1"/>
    <col min="9" max="9" width="18.109375" style="2" customWidth="1"/>
    <col min="10" max="10" width="11.33203125" style="2" hidden="1" customWidth="1"/>
    <col min="11" max="11" width="7.88671875" style="3" hidden="1" customWidth="1"/>
    <col min="12" max="16384" width="8.88671875" style="2"/>
  </cols>
  <sheetData>
    <row r="1" spans="1:11" x14ac:dyDescent="0.3">
      <c r="A1" s="2" t="s">
        <v>31</v>
      </c>
      <c r="H1" s="2" t="s">
        <v>22</v>
      </c>
      <c r="K1" s="2"/>
    </row>
    <row r="2" spans="1:11" x14ac:dyDescent="0.3">
      <c r="H2" s="2" t="s">
        <v>32</v>
      </c>
      <c r="K2" s="2"/>
    </row>
    <row r="3" spans="1:11" x14ac:dyDescent="0.3">
      <c r="H3" s="2" t="s">
        <v>33</v>
      </c>
      <c r="K3" s="2"/>
    </row>
    <row r="4" spans="1:11" x14ac:dyDescent="0.3">
      <c r="H4" s="2" t="s">
        <v>35</v>
      </c>
      <c r="K4" s="2"/>
    </row>
    <row r="5" spans="1:11" x14ac:dyDescent="0.3">
      <c r="K5" s="2"/>
    </row>
    <row r="6" spans="1:11" ht="23.4" customHeight="1" x14ac:dyDescent="0.3">
      <c r="A6" s="43" t="s">
        <v>36</v>
      </c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11" ht="17.399999999999999" customHeight="1" thickBot="1" x14ac:dyDescent="0.4">
      <c r="I7" s="55" t="s">
        <v>38</v>
      </c>
    </row>
    <row r="8" spans="1:11" s="5" customFormat="1" ht="48.6" customHeight="1" thickTop="1" thickBot="1" x14ac:dyDescent="0.3">
      <c r="A8" s="45" t="s">
        <v>0</v>
      </c>
      <c r="B8" s="53" t="s">
        <v>10</v>
      </c>
      <c r="C8" s="50" t="s">
        <v>13</v>
      </c>
      <c r="D8" s="51"/>
      <c r="E8" s="52"/>
      <c r="F8" s="50" t="s">
        <v>34</v>
      </c>
      <c r="G8" s="51"/>
      <c r="H8" s="52"/>
      <c r="I8" s="53" t="s">
        <v>15</v>
      </c>
      <c r="J8" s="16" t="s">
        <v>1</v>
      </c>
      <c r="K8" s="4" t="s">
        <v>2</v>
      </c>
    </row>
    <row r="9" spans="1:11" s="5" customFormat="1" ht="77.400000000000006" customHeight="1" thickTop="1" thickBot="1" x14ac:dyDescent="0.3">
      <c r="A9" s="46"/>
      <c r="B9" s="54"/>
      <c r="C9" s="28" t="s">
        <v>11</v>
      </c>
      <c r="D9" s="28" t="s">
        <v>14</v>
      </c>
      <c r="E9" s="28" t="s">
        <v>12</v>
      </c>
      <c r="F9" s="28" t="s">
        <v>11</v>
      </c>
      <c r="G9" s="28" t="s">
        <v>14</v>
      </c>
      <c r="H9" s="28" t="s">
        <v>12</v>
      </c>
      <c r="I9" s="54"/>
      <c r="J9" s="6"/>
      <c r="K9" s="6"/>
    </row>
    <row r="10" spans="1:11" s="7" customFormat="1" ht="19.8" customHeight="1" thickTop="1" x14ac:dyDescent="0.25">
      <c r="A10" s="29" t="s">
        <v>27</v>
      </c>
      <c r="B10" s="30">
        <v>2</v>
      </c>
      <c r="C10" s="31">
        <v>3</v>
      </c>
      <c r="D10" s="31">
        <v>4</v>
      </c>
      <c r="E10" s="31">
        <v>5</v>
      </c>
      <c r="F10" s="31">
        <v>6</v>
      </c>
      <c r="G10" s="31">
        <v>7</v>
      </c>
      <c r="H10" s="31">
        <v>8</v>
      </c>
      <c r="I10" s="32">
        <v>9</v>
      </c>
      <c r="J10" s="20" t="e">
        <f>IF(#REF!=0, "",#REF! /#REF!*100)</f>
        <v>#REF!</v>
      </c>
      <c r="K10" s="8" t="e">
        <f>#REF!-#REF!</f>
        <v>#REF!</v>
      </c>
    </row>
    <row r="11" spans="1:11" s="7" customFormat="1" ht="30" customHeight="1" x14ac:dyDescent="0.25">
      <c r="A11" s="56" t="s">
        <v>16</v>
      </c>
      <c r="B11" s="17" t="s">
        <v>9</v>
      </c>
      <c r="C11" s="37">
        <f>D11+E11</f>
        <v>30000</v>
      </c>
      <c r="D11" s="38">
        <f>D12+D22+D25</f>
        <v>30000</v>
      </c>
      <c r="E11" s="38">
        <v>0</v>
      </c>
      <c r="F11" s="37">
        <f>G11+H11</f>
        <v>52166.080000000002</v>
      </c>
      <c r="G11" s="38">
        <f>G12+G22+G25</f>
        <v>52166.080000000002</v>
      </c>
      <c r="H11" s="21"/>
      <c r="I11" s="20">
        <f>ROUND(F11/C11*100,1)</f>
        <v>173.9</v>
      </c>
      <c r="J11" s="20" t="e">
        <f>IF(#REF!=0, "",#REF! /#REF!*100)</f>
        <v>#REF!</v>
      </c>
      <c r="K11" s="8" t="e">
        <f>#REF!-#REF!</f>
        <v>#REF!</v>
      </c>
    </row>
    <row r="12" spans="1:11" s="7" customFormat="1" ht="30" customHeight="1" x14ac:dyDescent="0.25">
      <c r="A12" s="56" t="s">
        <v>29</v>
      </c>
      <c r="B12" s="17" t="s">
        <v>30</v>
      </c>
      <c r="C12" s="37"/>
      <c r="D12" s="38"/>
      <c r="E12" s="38"/>
      <c r="F12" s="37">
        <f>G12</f>
        <v>1700</v>
      </c>
      <c r="G12" s="38">
        <f>G13</f>
        <v>1700</v>
      </c>
      <c r="H12" s="21"/>
      <c r="I12" s="20"/>
      <c r="J12" s="20"/>
      <c r="K12" s="8"/>
    </row>
    <row r="13" spans="1:11" s="7" customFormat="1" ht="30" customHeight="1" x14ac:dyDescent="0.25">
      <c r="A13" s="57">
        <v>21080000</v>
      </c>
      <c r="B13" s="17" t="s">
        <v>28</v>
      </c>
      <c r="C13" s="37">
        <f>D13+E13</f>
        <v>0</v>
      </c>
      <c r="D13" s="38">
        <v>0</v>
      </c>
      <c r="E13" s="21"/>
      <c r="F13" s="37">
        <f>G13+H13</f>
        <v>1700</v>
      </c>
      <c r="G13" s="34">
        <v>1700</v>
      </c>
      <c r="H13" s="21"/>
      <c r="I13" s="20"/>
      <c r="J13" s="20"/>
      <c r="K13" s="8" t="e">
        <f>#REF!-#REF!</f>
        <v>#REF!</v>
      </c>
    </row>
    <row r="14" spans="1:11" s="7" customFormat="1" ht="30" hidden="1" customHeight="1" x14ac:dyDescent="0.25">
      <c r="A14" s="57">
        <v>22010300</v>
      </c>
      <c r="B14" s="17"/>
      <c r="C14" s="21"/>
      <c r="D14" s="21"/>
      <c r="E14" s="21"/>
      <c r="F14" s="21"/>
      <c r="G14" s="21"/>
      <c r="H14" s="21"/>
      <c r="I14" s="20" t="str">
        <f>IF(C14=0, "", IF((#REF!/C14*100)&lt;201,#REF!/ C14*100, "б.200"))</f>
        <v/>
      </c>
      <c r="J14" s="20"/>
      <c r="K14" s="8" t="e">
        <f>#REF!-#REF!</f>
        <v>#REF!</v>
      </c>
    </row>
    <row r="15" spans="1:11" s="7" customFormat="1" ht="30" hidden="1" customHeight="1" x14ac:dyDescent="0.25">
      <c r="A15" s="57">
        <v>22010300</v>
      </c>
      <c r="B15" s="49"/>
      <c r="C15" s="49"/>
      <c r="D15" s="49"/>
      <c r="E15" s="49"/>
      <c r="F15" s="49"/>
      <c r="G15" s="49"/>
      <c r="H15" s="49"/>
      <c r="I15" s="49"/>
      <c r="J15" s="49"/>
      <c r="K15" s="49"/>
    </row>
    <row r="16" spans="1:11" s="7" customFormat="1" ht="30" hidden="1" customHeight="1" x14ac:dyDescent="0.25">
      <c r="A16" s="57">
        <v>22010300</v>
      </c>
      <c r="B16" s="17" t="s">
        <v>3</v>
      </c>
      <c r="C16" s="21"/>
      <c r="D16" s="21"/>
      <c r="E16" s="21"/>
      <c r="F16" s="21"/>
      <c r="G16" s="21"/>
      <c r="H16" s="21"/>
      <c r="I16" s="20" t="str">
        <f>IF(C16=0, "", IF((#REF!/C16*100)&lt;201,#REF!/ C16*100, "б.200"))</f>
        <v/>
      </c>
      <c r="J16" s="20"/>
      <c r="K16" s="8" t="e">
        <f>#REF!-#REF!</f>
        <v>#REF!</v>
      </c>
    </row>
    <row r="17" spans="1:11" s="7" customFormat="1" ht="30" hidden="1" customHeight="1" x14ac:dyDescent="0.25">
      <c r="A17" s="57">
        <v>22010300</v>
      </c>
      <c r="B17" s="17" t="s">
        <v>4</v>
      </c>
      <c r="C17" s="21"/>
      <c r="D17" s="21"/>
      <c r="E17" s="21"/>
      <c r="F17" s="21"/>
      <c r="G17" s="21"/>
      <c r="H17" s="21"/>
      <c r="I17" s="20" t="str">
        <f>IF(C17=0, "", IF((#REF!/C17*100)&lt;201,#REF!/ C17*100, "б.200"))</f>
        <v/>
      </c>
      <c r="J17" s="20"/>
      <c r="K17" s="8" t="e">
        <f>#REF!-#REF!</f>
        <v>#REF!</v>
      </c>
    </row>
    <row r="18" spans="1:11" s="7" customFormat="1" ht="30" hidden="1" customHeight="1" x14ac:dyDescent="0.25">
      <c r="A18" s="57">
        <v>22010300</v>
      </c>
      <c r="B18" s="17" t="s">
        <v>5</v>
      </c>
      <c r="C18" s="21"/>
      <c r="D18" s="21"/>
      <c r="E18" s="21"/>
      <c r="F18" s="21"/>
      <c r="G18" s="21"/>
      <c r="H18" s="21"/>
      <c r="I18" s="20" t="str">
        <f>IF(C18=0, "",#REF!/C18*100)</f>
        <v/>
      </c>
      <c r="J18" s="20" t="e">
        <f>IF(#REF!=0, "",#REF! /#REF!*100)</f>
        <v>#REF!</v>
      </c>
      <c r="K18" s="8" t="e">
        <f>#REF!-#REF!</f>
        <v>#REF!</v>
      </c>
    </row>
    <row r="19" spans="1:11" s="7" customFormat="1" ht="30" hidden="1" customHeight="1" x14ac:dyDescent="0.25">
      <c r="A19" s="57">
        <v>22010300</v>
      </c>
      <c r="B19" s="17" t="s">
        <v>6</v>
      </c>
      <c r="C19" s="21"/>
      <c r="D19" s="21"/>
      <c r="E19" s="21"/>
      <c r="F19" s="21"/>
      <c r="G19" s="21"/>
      <c r="H19" s="21"/>
      <c r="I19" s="20" t="str">
        <f>IF(C19=0, "",#REF!/C19*100)</f>
        <v/>
      </c>
      <c r="J19" s="20" t="e">
        <f>IF(#REF!=0, "",#REF! /#REF!*100)</f>
        <v>#REF!</v>
      </c>
      <c r="K19" s="8" t="e">
        <f>#REF!-#REF!</f>
        <v>#REF!</v>
      </c>
    </row>
    <row r="20" spans="1:11" s="7" customFormat="1" ht="30" hidden="1" customHeight="1" x14ac:dyDescent="0.25">
      <c r="A20" s="57">
        <v>22010300</v>
      </c>
      <c r="B20" s="17" t="s">
        <v>7</v>
      </c>
      <c r="C20" s="21"/>
      <c r="D20" s="21"/>
      <c r="E20" s="21"/>
      <c r="F20" s="21"/>
      <c r="G20" s="21"/>
      <c r="H20" s="21"/>
      <c r="I20" s="20" t="str">
        <f>IF(C20=0, "",#REF!/C20*100)</f>
        <v/>
      </c>
      <c r="J20" s="20" t="e">
        <f>IF(#REF!=0, "",#REF! /#REF!*100)</f>
        <v>#REF!</v>
      </c>
      <c r="K20" s="22" t="e">
        <f>#REF!-#REF!</f>
        <v>#REF!</v>
      </c>
    </row>
    <row r="21" spans="1:11" s="7" customFormat="1" ht="30" hidden="1" customHeight="1" x14ac:dyDescent="0.25">
      <c r="A21" s="57">
        <v>22010300</v>
      </c>
      <c r="B21" s="17" t="s">
        <v>8</v>
      </c>
      <c r="C21" s="21"/>
      <c r="D21" s="21"/>
      <c r="E21" s="21"/>
      <c r="F21" s="21"/>
      <c r="G21" s="21"/>
      <c r="H21" s="21"/>
      <c r="I21" s="20" t="str">
        <f>IF(C21=0, "", IF((#REF!/C21*100)&lt;201,#REF!/ C21*100, "б.200"))</f>
        <v/>
      </c>
      <c r="J21" s="20" t="e">
        <f>IF(#REF!=0, "",#REF! /#REF!*100)</f>
        <v>#REF!</v>
      </c>
      <c r="K21" s="22"/>
    </row>
    <row r="22" spans="1:11" s="7" customFormat="1" ht="30" customHeight="1" x14ac:dyDescent="0.25">
      <c r="A22" s="57">
        <v>22000000</v>
      </c>
      <c r="B22" s="17" t="s">
        <v>17</v>
      </c>
      <c r="C22" s="37">
        <f t="shared" ref="C22:C30" si="0">D22+E22</f>
        <v>30000</v>
      </c>
      <c r="D22" s="38">
        <f>D23</f>
        <v>30000</v>
      </c>
      <c r="E22" s="38"/>
      <c r="F22" s="37">
        <f t="shared" ref="F22:F29" si="1">G22+H22</f>
        <v>38512.800000000003</v>
      </c>
      <c r="G22" s="38">
        <f>G23+G24</f>
        <v>38512.800000000003</v>
      </c>
      <c r="H22" s="21"/>
      <c r="I22" s="20">
        <f>ROUND(F22/C22*100,1)</f>
        <v>128.4</v>
      </c>
      <c r="J22" s="20" t="e">
        <f>IF(#REF!=0, "",#REF! /#REF!*100)</f>
        <v>#REF!</v>
      </c>
      <c r="K22" s="22" t="e">
        <f>#REF!-#REF!</f>
        <v>#REF!</v>
      </c>
    </row>
    <row r="23" spans="1:11" s="7" customFormat="1" ht="30" customHeight="1" x14ac:dyDescent="0.25">
      <c r="A23" s="57">
        <v>22010000</v>
      </c>
      <c r="B23" s="17" t="s">
        <v>23</v>
      </c>
      <c r="C23" s="37">
        <f t="shared" si="0"/>
        <v>30000</v>
      </c>
      <c r="D23" s="38">
        <v>30000</v>
      </c>
      <c r="E23" s="38"/>
      <c r="F23" s="37">
        <f t="shared" si="1"/>
        <v>38512.800000000003</v>
      </c>
      <c r="G23" s="38">
        <v>38512.800000000003</v>
      </c>
      <c r="H23" s="21"/>
      <c r="I23" s="20">
        <f>ROUND(F23/C23*100,1)</f>
        <v>128.4</v>
      </c>
      <c r="J23" s="20"/>
      <c r="K23" s="22"/>
    </row>
    <row r="24" spans="1:11" s="7" customFormat="1" ht="30" hidden="1" customHeight="1" x14ac:dyDescent="0.25">
      <c r="A24" s="57">
        <v>22130000</v>
      </c>
      <c r="B24" s="17" t="s">
        <v>25</v>
      </c>
      <c r="C24" s="35"/>
      <c r="D24" s="34"/>
      <c r="E24" s="21"/>
      <c r="F24" s="35">
        <f t="shared" si="1"/>
        <v>0</v>
      </c>
      <c r="G24" s="34"/>
      <c r="H24" s="21"/>
      <c r="I24" s="20"/>
      <c r="J24" s="20"/>
      <c r="K24" s="22"/>
    </row>
    <row r="25" spans="1:11" s="7" customFormat="1" ht="30" customHeight="1" x14ac:dyDescent="0.25">
      <c r="A25" s="57">
        <v>24000000</v>
      </c>
      <c r="B25" s="17" t="s">
        <v>18</v>
      </c>
      <c r="C25" s="33">
        <f t="shared" si="0"/>
        <v>0</v>
      </c>
      <c r="D25" s="34">
        <f>D26</f>
        <v>0</v>
      </c>
      <c r="E25" s="21">
        <v>0</v>
      </c>
      <c r="F25" s="35">
        <f t="shared" si="1"/>
        <v>11953.28</v>
      </c>
      <c r="G25" s="34">
        <f>G26</f>
        <v>11953.28</v>
      </c>
      <c r="H25" s="21"/>
      <c r="I25" s="20"/>
      <c r="J25" s="20"/>
      <c r="K25" s="22"/>
    </row>
    <row r="26" spans="1:11" s="7" customFormat="1" ht="30" customHeight="1" x14ac:dyDescent="0.25">
      <c r="A26" s="57">
        <v>24060000</v>
      </c>
      <c r="B26" s="17" t="s">
        <v>24</v>
      </c>
      <c r="C26" s="33">
        <f>D26+E26</f>
        <v>0</v>
      </c>
      <c r="D26" s="34">
        <v>0</v>
      </c>
      <c r="E26" s="21"/>
      <c r="F26" s="35">
        <f t="shared" si="1"/>
        <v>11953.28</v>
      </c>
      <c r="G26" s="34">
        <v>11953.28</v>
      </c>
      <c r="H26" s="21"/>
      <c r="I26" s="20"/>
      <c r="J26" s="20"/>
      <c r="K26" s="22"/>
    </row>
    <row r="27" spans="1:11" s="63" customFormat="1" ht="30" customHeight="1" x14ac:dyDescent="0.25">
      <c r="A27" s="60" t="s">
        <v>19</v>
      </c>
      <c r="B27" s="61"/>
      <c r="C27" s="37">
        <f t="shared" si="0"/>
        <v>30000</v>
      </c>
      <c r="D27" s="37">
        <f>D11+D25</f>
        <v>30000</v>
      </c>
      <c r="E27" s="37">
        <f>E11+E25</f>
        <v>0</v>
      </c>
      <c r="F27" s="37">
        <f>G27+H27</f>
        <v>52166.080000000002</v>
      </c>
      <c r="G27" s="37">
        <f>G12+G22+G25</f>
        <v>52166.080000000002</v>
      </c>
      <c r="H27" s="41"/>
      <c r="I27" s="58">
        <f>ROUND(F27/C27*100,1)</f>
        <v>173.9</v>
      </c>
      <c r="J27" s="41" t="e">
        <f>IF(#REF!=0, "",#REF! /#REF!*100)</f>
        <v>#REF!</v>
      </c>
      <c r="K27" s="62" t="e">
        <f>#REF!-#REF!</f>
        <v>#REF!</v>
      </c>
    </row>
    <row r="28" spans="1:11" s="7" customFormat="1" ht="30" customHeight="1" x14ac:dyDescent="0.25">
      <c r="A28" s="57">
        <v>40000000</v>
      </c>
      <c r="B28" s="17" t="s">
        <v>20</v>
      </c>
      <c r="C28" s="37">
        <f t="shared" si="0"/>
        <v>1908000</v>
      </c>
      <c r="D28" s="38">
        <f>D29+D30</f>
        <v>1908000</v>
      </c>
      <c r="E28" s="38"/>
      <c r="F28" s="37">
        <f t="shared" si="1"/>
        <v>1908000</v>
      </c>
      <c r="G28" s="38">
        <f>G29+G30</f>
        <v>1908000</v>
      </c>
      <c r="H28" s="21"/>
      <c r="I28" s="20">
        <f>ROUND(F28/C28*100,1)</f>
        <v>100</v>
      </c>
      <c r="J28" s="58"/>
      <c r="K28" s="8"/>
    </row>
    <row r="29" spans="1:11" ht="30" customHeight="1" x14ac:dyDescent="0.3">
      <c r="A29" s="57">
        <v>41030000</v>
      </c>
      <c r="B29" s="17" t="s">
        <v>26</v>
      </c>
      <c r="C29" s="37">
        <f t="shared" si="0"/>
        <v>1407400</v>
      </c>
      <c r="D29" s="38">
        <v>1407400</v>
      </c>
      <c r="E29" s="38"/>
      <c r="F29" s="37">
        <f t="shared" si="1"/>
        <v>1407400</v>
      </c>
      <c r="G29" s="38">
        <v>1407400</v>
      </c>
      <c r="H29" s="21"/>
      <c r="I29" s="20">
        <f>ROUND(F29/C29*100,1)</f>
        <v>100</v>
      </c>
      <c r="J29" s="39"/>
      <c r="K29" s="39"/>
    </row>
    <row r="30" spans="1:11" ht="30" customHeight="1" thickBot="1" x14ac:dyDescent="0.35">
      <c r="A30" s="59">
        <v>41050000</v>
      </c>
      <c r="B30" s="36" t="s">
        <v>21</v>
      </c>
      <c r="C30" s="37">
        <f t="shared" si="0"/>
        <v>500600</v>
      </c>
      <c r="D30" s="27">
        <v>500600</v>
      </c>
      <c r="E30" s="27"/>
      <c r="F30" s="26">
        <f>G30+H30</f>
        <v>500600</v>
      </c>
      <c r="G30" s="27">
        <v>500600</v>
      </c>
      <c r="H30" s="18"/>
      <c r="I30" s="19">
        <f>ROUND(F30/C30*100,1)</f>
        <v>100</v>
      </c>
      <c r="K30" s="2"/>
    </row>
    <row r="31" spans="1:11" s="15" customFormat="1" ht="30" customHeight="1" thickBot="1" x14ac:dyDescent="0.3">
      <c r="A31" s="47" t="s">
        <v>37</v>
      </c>
      <c r="B31" s="48"/>
      <c r="C31" s="40">
        <f>D31+E31</f>
        <v>1938000</v>
      </c>
      <c r="D31" s="40">
        <f>D27+D28</f>
        <v>1938000</v>
      </c>
      <c r="E31" s="40">
        <f>E27+E28</f>
        <v>0</v>
      </c>
      <c r="F31" s="40">
        <f>G31+H31</f>
        <v>1960166.08</v>
      </c>
      <c r="G31" s="40">
        <f>G28+G27</f>
        <v>1960166.08</v>
      </c>
      <c r="H31" s="41"/>
      <c r="I31" s="42">
        <f>ROUND(F31/C31*100,1)</f>
        <v>101.1</v>
      </c>
      <c r="J31" s="23" t="e">
        <f>IF(#REF!=0, "",#REF! /#REF!*100)</f>
        <v>#REF!</v>
      </c>
      <c r="K31" s="24" t="e">
        <f>#REF!-#REF!</f>
        <v>#REF!</v>
      </c>
    </row>
    <row r="32" spans="1:11" s="12" customFormat="1" ht="34.799999999999997" customHeight="1" x14ac:dyDescent="0.3">
      <c r="K32" s="11"/>
    </row>
    <row r="33" spans="1:11" s="12" customFormat="1" ht="27" customHeight="1" x14ac:dyDescent="0.3">
      <c r="A33" s="25"/>
      <c r="B33" s="1"/>
      <c r="C33" s="13"/>
      <c r="D33" s="13"/>
      <c r="E33" s="13"/>
      <c r="F33" s="13"/>
      <c r="G33" s="13"/>
      <c r="H33" s="25"/>
      <c r="J33" s="10"/>
      <c r="K33" s="11"/>
    </row>
    <row r="34" spans="1:11" s="12" customFormat="1" x14ac:dyDescent="0.3">
      <c r="K34" s="11"/>
    </row>
    <row r="35" spans="1:11" s="12" customFormat="1" x14ac:dyDescent="0.3">
      <c r="K35" s="11"/>
    </row>
    <row r="36" spans="1:11" s="12" customFormat="1" ht="24" customHeight="1" x14ac:dyDescent="0.3">
      <c r="B36" s="1"/>
      <c r="C36" s="14"/>
      <c r="D36" s="14"/>
      <c r="E36" s="14"/>
      <c r="F36" s="14"/>
      <c r="G36" s="14"/>
      <c r="H36" s="14"/>
      <c r="K36" s="11"/>
    </row>
    <row r="37" spans="1:11" s="12" customFormat="1" x14ac:dyDescent="0.3">
      <c r="K37" s="11"/>
    </row>
    <row r="38" spans="1:11" s="12" customFormat="1" x14ac:dyDescent="0.3">
      <c r="K38" s="11"/>
    </row>
    <row r="39" spans="1:11" s="12" customFormat="1" ht="27" customHeight="1" x14ac:dyDescent="0.3">
      <c r="C39" s="9"/>
      <c r="D39" s="9"/>
      <c r="E39" s="9"/>
      <c r="F39" s="9"/>
      <c r="G39" s="9"/>
      <c r="H39" s="9"/>
      <c r="K39" s="11"/>
    </row>
    <row r="40" spans="1:11" s="12" customFormat="1" x14ac:dyDescent="0.3">
      <c r="K40" s="11"/>
    </row>
    <row r="41" spans="1:11" s="12" customFormat="1" x14ac:dyDescent="0.3">
      <c r="K41" s="11"/>
    </row>
  </sheetData>
  <sheetProtection formatCells="0" formatColumns="0" formatRows="0" insertColumns="0" insertRows="0" insertHyperlinks="0" deleteColumns="0" deleteRows="0" sort="0" autoFilter="0" pivotTables="0"/>
  <mergeCells count="9">
    <mergeCell ref="A6:K6"/>
    <mergeCell ref="A8:A9"/>
    <mergeCell ref="A27:B27"/>
    <mergeCell ref="A31:B31"/>
    <mergeCell ref="B15:K15"/>
    <mergeCell ref="C8:E8"/>
    <mergeCell ref="I8:I9"/>
    <mergeCell ref="F8:H8"/>
    <mergeCell ref="B8:B9"/>
  </mergeCells>
  <printOptions horizontalCentered="1"/>
  <pageMargins left="0.39370078740157483" right="0.39370078740157483" top="0.19685039370078741" bottom="0.19685039370078741" header="0.19685039370078741" footer="0.19685039370078741"/>
  <pageSetup paperSize="9" scale="80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Доходи</vt:lpstr>
      <vt:lpstr>Доходи!Область_печати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2026-02-06T09:15:01Z</cp:lastPrinted>
  <dcterms:created xsi:type="dcterms:W3CDTF">2021-02-08T09:31:33Z</dcterms:created>
  <dcterms:modified xsi:type="dcterms:W3CDTF">2026-02-06T09:22:23Z</dcterms:modified>
</cp:coreProperties>
</file>